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065" windowWidth="13635" windowHeight="8910" activeTab="1"/>
  </bookViews>
  <sheets>
    <sheet name="Тарифы2009г." sheetId="1" r:id="rId1"/>
    <sheet name="Тарифы2010" sheetId="2" r:id="rId2"/>
    <sheet name="Балансы09-10г." sheetId="3" r:id="rId3"/>
  </sheets>
  <externalReferences>
    <externalReference r:id="rId6"/>
  </externalReferences>
  <definedNames>
    <definedName name="_xlnm.Print_Area" localSheetId="2">'Балансы09-10г.'!$A$2:$L$16</definedName>
    <definedName name="_xlnm.Print_Area" localSheetId="0">'Тарифы2009г.'!$A$1:$E$39</definedName>
  </definedNames>
  <calcPr fullCalcOnLoad="1" refMode="R1C1"/>
</workbook>
</file>

<file path=xl/sharedStrings.xml><?xml version="1.0" encoding="utf-8"?>
<sst xmlns="http://schemas.openxmlformats.org/spreadsheetml/2006/main" count="134" uniqueCount="81">
  <si>
    <t>ММО ОИЯИ  Отдел главного энергетика</t>
  </si>
  <si>
    <t>2.1. Тариф на содержание электросетей   -7587,6 руб/МВт.мес.</t>
  </si>
  <si>
    <r>
      <t xml:space="preserve">Смета расходов на содержание электрических сетей Международной Межправительственной  Организации Объединенный Институт Ядерных Исследований, г.о. Дубна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Московской области на 2010 год</t>
    </r>
  </si>
  <si>
    <t>(Тыс. руб. )</t>
  </si>
  <si>
    <t>№ п/п</t>
  </si>
  <si>
    <t>Наименование</t>
  </si>
  <si>
    <t>Всего</t>
  </si>
  <si>
    <t xml:space="preserve">в том числе компенсирует ОАО "МОЭСК" </t>
  </si>
  <si>
    <t>1.</t>
  </si>
  <si>
    <t>Оплата труда производственных рабочих</t>
  </si>
  <si>
    <t>2.</t>
  </si>
  <si>
    <t>Отчисления на соц. нужды с оплаты производственных рабочих</t>
  </si>
  <si>
    <t>3.</t>
  </si>
  <si>
    <t>Расходы по содержанию и эксплуатации оборудования</t>
  </si>
  <si>
    <t xml:space="preserve">    в том числе:</t>
  </si>
  <si>
    <t>3.1.</t>
  </si>
  <si>
    <t>амортизация производственного оборудования</t>
  </si>
  <si>
    <t>3.2.</t>
  </si>
  <si>
    <t>ремонт основного оборудования</t>
  </si>
  <si>
    <t>3.3.</t>
  </si>
  <si>
    <t>другие расходы по содержанию и эксплуатации оборудования</t>
  </si>
  <si>
    <t>4.</t>
  </si>
  <si>
    <t>Прочие прямые расходы</t>
  </si>
  <si>
    <t>5.</t>
  </si>
  <si>
    <t>Цеховые расходы</t>
  </si>
  <si>
    <t>6.</t>
  </si>
  <si>
    <t>Общеэксплуатационные расходы электрических сетей</t>
  </si>
  <si>
    <t>7.</t>
  </si>
  <si>
    <t>Выпадающие доходы/экономия средств</t>
  </si>
  <si>
    <t xml:space="preserve">Итого производственные расходы </t>
  </si>
  <si>
    <t>8.</t>
  </si>
  <si>
    <t xml:space="preserve"> Капитальные вложения</t>
  </si>
  <si>
    <t>9.</t>
  </si>
  <si>
    <t>Денежные выплаты социального характера</t>
  </si>
  <si>
    <t>10.</t>
  </si>
  <si>
    <t>Налог на имущество</t>
  </si>
  <si>
    <t>11.</t>
  </si>
  <si>
    <t>Налог на прибыль</t>
  </si>
  <si>
    <t>Прибыль от реализации услуг по передаче электрической энергии</t>
  </si>
  <si>
    <t xml:space="preserve">Итого расходы на содержание электрических сетей </t>
  </si>
  <si>
    <t>2009 год ТЭКМО</t>
  </si>
  <si>
    <t>12.</t>
  </si>
  <si>
    <t>13.</t>
  </si>
  <si>
    <t>Тарифы на услуги по передаче электрической энергии на 2009 год утвеждены ТЭКМО (протокол</t>
  </si>
  <si>
    <t xml:space="preserve"> №19 от 25.12.2008г.)</t>
  </si>
  <si>
    <t xml:space="preserve"> для расчетов ОАО "Московская объединенная электросетевая компания" с ММО ОИЯИ в размере:</t>
  </si>
  <si>
    <t xml:space="preserve">  925,89 руб./МВт.ч.(НДС взимается дополнительно)</t>
  </si>
  <si>
    <t xml:space="preserve">  968,6 руб./МВт.ч.(НДС взимается дополнительно)</t>
  </si>
  <si>
    <t>2.1. Тариф на содержание электросетей   - 8829,6 руб/МВт.мес.</t>
  </si>
  <si>
    <t>Показатели</t>
  </si>
  <si>
    <t xml:space="preserve">Поступление эл.энергии в сеть, ВСЕГО </t>
  </si>
  <si>
    <t xml:space="preserve">Потери электроэнергии в сети </t>
  </si>
  <si>
    <t>ВН</t>
  </si>
  <si>
    <t>СН1</t>
  </si>
  <si>
    <t>СН2</t>
  </si>
  <si>
    <t>НН</t>
  </si>
  <si>
    <t>факт 2009 год</t>
  </si>
  <si>
    <r>
      <t xml:space="preserve">Смета расходов на содержание электрических сетей Международной Межправительственной  Организации Объединенный Институт Ядерных Исследований, г.о. Дубна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Московской области на 2009 год</t>
    </r>
  </si>
  <si>
    <t>то же в %</t>
  </si>
  <si>
    <t>2010 год ТЭКМО</t>
  </si>
  <si>
    <t>ТЭКМО № 38-Р (протокол заседания правления  №20 от 25.12.2009г.)</t>
  </si>
  <si>
    <t xml:space="preserve">Тарифы на услуги по передаче электрической энергии на 2010 год утвеждены распоряжением </t>
  </si>
  <si>
    <t>в том числе на передачу потребителям других энергосбытовых и энергоснабжающих организаций</t>
  </si>
  <si>
    <t>2.2. Тариф на оплату технологического расхода (потерь) электроэнергии  - 7,2 руб./МВт.ч.</t>
  </si>
  <si>
    <t>1)  С 01 января 2009 г.тариф покупки потерь электроэнергии у ОАО "Мосэнегосбыт" в размере</t>
  </si>
  <si>
    <t xml:space="preserve">2)  С 01 января 2009 г.ввести индивидуальный тариф на услуги по передаче  электрической энергии </t>
  </si>
  <si>
    <t>2.2. Тариф на оплату технологического расхода (потерь) электроэнергии  -16,1 руб./МВт.ч.</t>
  </si>
  <si>
    <t>Период регулирования (2010)  ТЭКМО</t>
  </si>
  <si>
    <t>СН11</t>
  </si>
  <si>
    <t xml:space="preserve">Поступление эл.энергии в сеть , ВСЕГО </t>
  </si>
  <si>
    <t>Период регулирования (2009)  ТЭКМО</t>
  </si>
  <si>
    <t>то же в % (п.2./п.1.)</t>
  </si>
  <si>
    <t>Полезный отпуск из сети потребителям ОАО"Мосэнергосбыт"и смежной сети</t>
  </si>
  <si>
    <t>Транспортный баланс электрической энергии ОИЯИ в 2009 году (млн .кВтч.)</t>
  </si>
  <si>
    <t>Транспортный баланс электрической энергии ОИЯИ в 2010 году (млн .кВтч.)</t>
  </si>
  <si>
    <t>Нормативные технологических потери эл.энергии при ее передаче по сетям ОИЯИ на 2010г. утвержденны Приказом Минэнего России №542 в размере - 2,12%</t>
  </si>
  <si>
    <t>Нормативные технологических потери эл.энергии при ее передаче по сетям ОИЯИ на 2009г. утвержденны Приказом Минэнего Россиив №76 в размере - 2,58% от поступления в сеть</t>
  </si>
  <si>
    <t>Фактически технологические потери эл.энергии на транспорт всетях ОИЯИ в 2009г. составили  -3,274 млн .кВтч. или - 2,515% от поступления</t>
  </si>
  <si>
    <t>от поступления в сеть.Стоимость покупки этих потерь за данный период  - 3694,1 тыс.руб.</t>
  </si>
  <si>
    <t>1)  С 01 января 2010 г.тариф попокупки потерь электроэнергии у ОАО "Мосэнегосбыт" в размере</t>
  </si>
  <si>
    <t xml:space="preserve">2)  С 01 января 2010 г.ввести индивидуальный тариф на услуги по передаче  электрической энергии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</si>
</sst>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#,##0.0000"/>
    <numFmt numFmtId="185" formatCode="#,##0.000"/>
    <numFmt numFmtId="186" formatCode="#,##0.00000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4" fontId="7" fillId="28" borderId="7" applyBorder="0">
      <alignment horizontal="right"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7" fillId="33" borderId="0" applyFont="0" applyBorder="0">
      <alignment horizontal="right"/>
      <protection/>
    </xf>
    <xf numFmtId="4" fontId="7" fillId="33" borderId="12" applyBorder="0">
      <alignment horizontal="right"/>
      <protection/>
    </xf>
    <xf numFmtId="0" fontId="53" fillId="3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6" fillId="0" borderId="14" xfId="49" applyFont="1" applyBorder="1">
      <alignment horizontal="center" vertical="center" wrapText="1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6" fillId="0" borderId="14" xfId="49" applyFont="1" applyBorder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180" fontId="6" fillId="0" borderId="18" xfId="50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top" wrapText="1"/>
    </xf>
    <xf numFmtId="180" fontId="6" fillId="0" borderId="21" xfId="50" applyNumberFormat="1" applyFont="1" applyFill="1" applyBorder="1" applyAlignment="1">
      <alignment horizontal="center" vertical="center"/>
      <protection/>
    </xf>
    <xf numFmtId="181" fontId="6" fillId="0" borderId="21" xfId="66" applyNumberFormat="1" applyFont="1" applyFill="1" applyBorder="1" applyAlignment="1">
      <alignment horizontal="center" vertical="center"/>
      <protection/>
    </xf>
    <xf numFmtId="180" fontId="2" fillId="0" borderId="21" xfId="0" applyNumberFormat="1" applyFont="1" applyFill="1" applyBorder="1" applyAlignment="1">
      <alignment horizontal="center" vertical="center"/>
    </xf>
    <xf numFmtId="180" fontId="6" fillId="0" borderId="21" xfId="66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top" wrapText="1"/>
    </xf>
    <xf numFmtId="181" fontId="8" fillId="0" borderId="21" xfId="66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 wrapText="1"/>
    </xf>
    <xf numFmtId="181" fontId="6" fillId="0" borderId="22" xfId="66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 wrapText="1"/>
    </xf>
    <xf numFmtId="181" fontId="6" fillId="0" borderId="23" xfId="50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vertical="top" wrapText="1"/>
    </xf>
    <xf numFmtId="181" fontId="8" fillId="0" borderId="23" xfId="50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181" fontId="8" fillId="0" borderId="26" xfId="5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49" applyFont="1" applyBorder="1">
      <alignment horizontal="center" vertical="center" wrapText="1"/>
      <protection/>
    </xf>
    <xf numFmtId="181" fontId="6" fillId="0" borderId="27" xfId="50" applyNumberFormat="1" applyFont="1" applyFill="1" applyBorder="1" applyAlignment="1">
      <alignment horizontal="center" vertical="center"/>
      <protection/>
    </xf>
    <xf numFmtId="181" fontId="6" fillId="0" borderId="23" xfId="66" applyNumberFormat="1" applyFont="1" applyFill="1" applyBorder="1" applyAlignment="1">
      <alignment horizontal="center" vertical="center"/>
      <protection/>
    </xf>
    <xf numFmtId="181" fontId="2" fillId="0" borderId="23" xfId="0" applyNumberFormat="1" applyFont="1" applyFill="1" applyBorder="1" applyAlignment="1">
      <alignment horizontal="center" vertical="center"/>
    </xf>
    <xf numFmtId="181" fontId="8" fillId="0" borderId="23" xfId="66" applyNumberFormat="1" applyFont="1" applyFill="1" applyBorder="1" applyAlignment="1">
      <alignment horizontal="center" vertical="center"/>
      <protection/>
    </xf>
    <xf numFmtId="181" fontId="8" fillId="0" borderId="28" xfId="50" applyNumberFormat="1" applyFont="1" applyFill="1" applyBorder="1" applyAlignment="1">
      <alignment horizontal="center" vertical="center"/>
      <protection/>
    </xf>
    <xf numFmtId="0" fontId="10" fillId="0" borderId="0" xfId="44" applyFont="1" applyAlignment="1" applyProtection="1">
      <alignment vertical="center" wrapText="1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2" fillId="0" borderId="0" xfId="56" applyNumberFormat="1" applyFont="1" applyFill="1" applyBorder="1" applyAlignment="1" applyProtection="1">
      <alignment vertical="top" wrapText="1"/>
      <protection/>
    </xf>
    <xf numFmtId="0" fontId="2" fillId="0" borderId="29" xfId="55" applyNumberFormat="1" applyFont="1" applyFill="1" applyBorder="1" applyAlignment="1" applyProtection="1">
      <alignment horizontal="center" vertical="center" wrapText="1"/>
      <protection/>
    </xf>
    <xf numFmtId="0" fontId="2" fillId="0" borderId="7" xfId="55" applyNumberFormat="1" applyFont="1" applyFill="1" applyBorder="1" applyAlignment="1" applyProtection="1">
      <alignment horizontal="center" vertical="center" wrapText="1"/>
      <protection/>
    </xf>
    <xf numFmtId="0" fontId="15" fillId="0" borderId="7" xfId="55" applyNumberFormat="1" applyFont="1" applyFill="1" applyBorder="1" applyAlignment="1" applyProtection="1">
      <alignment horizontal="center" vertical="top"/>
      <protection/>
    </xf>
    <xf numFmtId="0" fontId="15" fillId="0" borderId="7" xfId="55" applyNumberFormat="1" applyFont="1" applyFill="1" applyBorder="1" applyAlignment="1" applyProtection="1">
      <alignment horizontal="center" vertical="top" wrapText="1"/>
      <protection/>
    </xf>
    <xf numFmtId="0" fontId="15" fillId="0" borderId="29" xfId="55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18" fillId="0" borderId="7" xfId="55" applyNumberFormat="1" applyFont="1" applyFill="1" applyBorder="1" applyAlignment="1" applyProtection="1">
      <alignment horizontal="center" vertical="top" wrapText="1"/>
      <protection/>
    </xf>
    <xf numFmtId="0" fontId="11" fillId="0" borderId="7" xfId="55" applyFont="1" applyBorder="1" applyAlignment="1">
      <alignment wrapText="1"/>
      <protection/>
    </xf>
    <xf numFmtId="2" fontId="11" fillId="0" borderId="29" xfId="55" applyNumberFormat="1" applyFont="1" applyFill="1" applyBorder="1" applyAlignment="1">
      <alignment/>
      <protection/>
    </xf>
    <xf numFmtId="2" fontId="19" fillId="0" borderId="7" xfId="55" applyNumberFormat="1" applyFont="1" applyBorder="1">
      <alignment/>
      <protection/>
    </xf>
    <xf numFmtId="2" fontId="18" fillId="0" borderId="7" xfId="55" applyNumberFormat="1" applyFont="1" applyBorder="1">
      <alignment/>
      <protection/>
    </xf>
    <xf numFmtId="2" fontId="18" fillId="35" borderId="7" xfId="55" applyNumberFormat="1" applyFont="1" applyFill="1" applyBorder="1">
      <alignment/>
      <protection/>
    </xf>
    <xf numFmtId="2" fontId="11" fillId="0" borderId="29" xfId="55" applyNumberFormat="1" applyFont="1" applyBorder="1" applyAlignment="1">
      <alignment/>
      <protection/>
    </xf>
    <xf numFmtId="2" fontId="11" fillId="0" borderId="7" xfId="55" applyNumberFormat="1" applyFont="1" applyFill="1" applyBorder="1" applyAlignment="1">
      <alignment/>
      <protection/>
    </xf>
    <xf numFmtId="2" fontId="19" fillId="0" borderId="7" xfId="55" applyNumberFormat="1" applyFont="1" applyFill="1" applyBorder="1">
      <alignment/>
      <protection/>
    </xf>
    <xf numFmtId="2" fontId="11" fillId="36" borderId="7" xfId="55" applyNumberFormat="1" applyFont="1" applyFill="1" applyBorder="1" applyAlignment="1">
      <alignment/>
      <protection/>
    </xf>
    <xf numFmtId="2" fontId="11" fillId="0" borderId="7" xfId="55" applyNumberFormat="1" applyFont="1" applyBorder="1" applyAlignment="1">
      <alignment/>
      <protection/>
    </xf>
    <xf numFmtId="2" fontId="11" fillId="35" borderId="7" xfId="55" applyNumberFormat="1" applyFont="1" applyFill="1" applyBorder="1" applyAlignment="1">
      <alignment/>
      <protection/>
    </xf>
    <xf numFmtId="1" fontId="18" fillId="0" borderId="7" xfId="55" applyNumberFormat="1" applyFont="1" applyBorder="1">
      <alignment/>
      <protection/>
    </xf>
    <xf numFmtId="1" fontId="11" fillId="0" borderId="7" xfId="55" applyNumberFormat="1" applyFont="1" applyFill="1" applyBorder="1" applyAlignment="1">
      <alignment/>
      <protection/>
    </xf>
    <xf numFmtId="1" fontId="11" fillId="36" borderId="7" xfId="55" applyNumberFormat="1" applyFont="1" applyFill="1" applyBorder="1" applyAlignment="1">
      <alignment/>
      <protection/>
    </xf>
    <xf numFmtId="0" fontId="2" fillId="0" borderId="20" xfId="49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/>
    </xf>
    <xf numFmtId="0" fontId="2" fillId="0" borderId="7" xfId="49" applyFont="1" applyBorder="1" applyAlignment="1" applyProtection="1">
      <alignment horizontal="center" vertical="center" wrapText="1"/>
      <protection locked="0"/>
    </xf>
    <xf numFmtId="0" fontId="15" fillId="0" borderId="0" xfId="55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6" fillId="0" borderId="0" xfId="55" applyFont="1" applyBorder="1" applyAlignment="1">
      <alignment horizontal="center" wrapText="1"/>
      <protection/>
    </xf>
    <xf numFmtId="0" fontId="11" fillId="0" borderId="31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184" fontId="11" fillId="0" borderId="0" xfId="65" applyNumberFormat="1" applyFont="1" applyFill="1" applyBorder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84" fontId="11" fillId="0" borderId="0" xfId="65" applyNumberFormat="1" applyFont="1" applyFill="1" applyBorder="1" applyProtection="1">
      <alignment horizontal="right"/>
      <protection/>
    </xf>
    <xf numFmtId="3" fontId="11" fillId="0" borderId="0" xfId="65" applyNumberFormat="1" applyFont="1" applyFill="1" applyBorder="1" applyProtection="1">
      <alignment horizontal="right"/>
      <protection locked="0"/>
    </xf>
    <xf numFmtId="0" fontId="0" fillId="0" borderId="0" xfId="0" applyFill="1" applyBorder="1" applyAlignment="1">
      <alignment/>
    </xf>
    <xf numFmtId="0" fontId="16" fillId="0" borderId="0" xfId="55" applyFont="1" applyFill="1" applyBorder="1" applyAlignment="1">
      <alignment horizontal="center" wrapText="1"/>
      <protection/>
    </xf>
    <xf numFmtId="0" fontId="2" fillId="0" borderId="0" xfId="55" applyFont="1" applyFill="1" applyBorder="1" applyAlignment="1">
      <alignment wrapText="1"/>
      <protection/>
    </xf>
    <xf numFmtId="2" fontId="17" fillId="0" borderId="0" xfId="55" applyNumberFormat="1" applyFont="1" applyFill="1" applyBorder="1" applyAlignment="1">
      <alignment/>
      <protection/>
    </xf>
    <xf numFmtId="2" fontId="14" fillId="0" borderId="0" xfId="55" applyNumberFormat="1" applyFont="1" applyFill="1" applyBorder="1">
      <alignment/>
      <protection/>
    </xf>
    <xf numFmtId="0" fontId="2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184" fontId="11" fillId="0" borderId="32" xfId="65" applyNumberFormat="1" applyFont="1" applyFill="1" applyBorder="1" applyProtection="1">
      <alignment horizontal="right"/>
      <protection/>
    </xf>
    <xf numFmtId="184" fontId="11" fillId="0" borderId="31" xfId="65" applyNumberFormat="1" applyFont="1" applyFill="1" applyBorder="1" applyProtection="1">
      <alignment horizontal="right"/>
      <protection/>
    </xf>
    <xf numFmtId="3" fontId="11" fillId="0" borderId="31" xfId="65" applyNumberFormat="1" applyFont="1" applyFill="1" applyBorder="1" applyProtection="1">
      <alignment horizontal="right"/>
      <protection/>
    </xf>
    <xf numFmtId="184" fontId="11" fillId="0" borderId="29" xfId="65" applyNumberFormat="1" applyFont="1" applyFill="1" applyBorder="1" applyProtection="1">
      <alignment horizontal="right"/>
      <protection/>
    </xf>
    <xf numFmtId="184" fontId="11" fillId="0" borderId="7" xfId="65" applyNumberFormat="1" applyFont="1" applyFill="1" applyBorder="1" applyProtection="1">
      <alignment horizontal="right"/>
      <protection/>
    </xf>
    <xf numFmtId="3" fontId="11" fillId="0" borderId="7" xfId="65" applyNumberFormat="1" applyFont="1" applyFill="1" applyBorder="1" applyProtection="1">
      <alignment horizontal="right"/>
      <protection/>
    </xf>
    <xf numFmtId="184" fontId="11" fillId="0" borderId="7" xfId="65" applyNumberFormat="1" applyFont="1" applyFill="1" applyBorder="1" applyProtection="1">
      <alignment horizontal="right"/>
      <protection locked="0"/>
    </xf>
    <xf numFmtId="3" fontId="11" fillId="0" borderId="7" xfId="65" applyNumberFormat="1" applyFont="1" applyFill="1" applyBorder="1" applyProtection="1">
      <alignment horizontal="right"/>
      <protection locked="0"/>
    </xf>
    <xf numFmtId="0" fontId="11" fillId="0" borderId="33" xfId="49" applyFont="1" applyBorder="1" applyProtection="1">
      <alignment horizontal="center" vertical="center" wrapText="1"/>
      <protection locked="0"/>
    </xf>
    <xf numFmtId="0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34" xfId="49" applyFont="1" applyBorder="1" applyProtection="1">
      <alignment horizontal="center" vertical="center" wrapText="1"/>
      <protection locked="0"/>
    </xf>
    <xf numFmtId="0" fontId="2" fillId="0" borderId="30" xfId="49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1" fillId="0" borderId="0" xfId="44" applyFont="1" applyFill="1" applyBorder="1" applyAlignment="1">
      <alignment horizontal="center" vertical="center" wrapText="1"/>
      <protection/>
    </xf>
    <xf numFmtId="0" fontId="1" fillId="0" borderId="6" xfId="49" applyFont="1" applyBorder="1" applyAlignment="1">
      <alignment horizontal="center" vertical="center" wrapText="1"/>
      <protection/>
    </xf>
    <xf numFmtId="0" fontId="1" fillId="0" borderId="35" xfId="49" applyFont="1" applyBorder="1" applyAlignment="1">
      <alignment horizontal="center" vertical="center" wrapText="1"/>
      <protection/>
    </xf>
    <xf numFmtId="0" fontId="1" fillId="0" borderId="36" xfId="49" applyFont="1" applyBorder="1" applyAlignment="1">
      <alignment horizontal="center" vertical="center" wrapText="1"/>
      <protection/>
    </xf>
    <xf numFmtId="0" fontId="1" fillId="0" borderId="37" xfId="49" applyFont="1" applyBorder="1" applyAlignment="1">
      <alignment horizontal="center" vertical="center" wrapText="1"/>
      <protection/>
    </xf>
    <xf numFmtId="0" fontId="1" fillId="0" borderId="38" xfId="49" applyFont="1" applyBorder="1" applyAlignment="1">
      <alignment horizontal="center" vertical="center" wrapText="1"/>
      <protection/>
    </xf>
    <xf numFmtId="0" fontId="1" fillId="0" borderId="39" xfId="49" applyFont="1" applyBorder="1" applyAlignment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2" fillId="0" borderId="0" xfId="56" applyNumberFormat="1" applyFont="1" applyFill="1" applyBorder="1" applyAlignment="1" applyProtection="1">
      <alignment horizontal="center" vertical="top" wrapText="1"/>
      <protection/>
    </xf>
    <xf numFmtId="0" fontId="14" fillId="0" borderId="0" xfId="55" applyNumberFormat="1" applyFont="1" applyFill="1" applyBorder="1" applyAlignment="1" applyProtection="1">
      <alignment horizontal="center" vertical="top"/>
      <protection/>
    </xf>
    <xf numFmtId="0" fontId="18" fillId="0" borderId="33" xfId="55" applyNumberFormat="1" applyFont="1" applyFill="1" applyBorder="1" applyAlignment="1" applyProtection="1">
      <alignment horizontal="center" vertical="center" wrapText="1"/>
      <protection/>
    </xf>
    <xf numFmtId="0" fontId="18" fillId="0" borderId="44" xfId="55" applyNumberFormat="1" applyFont="1" applyFill="1" applyBorder="1" applyAlignment="1" applyProtection="1">
      <alignment horizontal="center" vertical="center" wrapText="1"/>
      <protection/>
    </xf>
    <xf numFmtId="0" fontId="1" fillId="0" borderId="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9" xfId="49" applyFont="1" applyBorder="1" applyProtection="1">
      <alignment horizontal="center" vertical="center" wrapText="1"/>
      <protection locked="0"/>
    </xf>
    <xf numFmtId="0" fontId="1" fillId="0" borderId="7" xfId="49" applyFont="1" applyBorder="1" applyProtection="1">
      <alignment horizontal="center" vertical="center" wrapText="1"/>
      <protection locked="0"/>
    </xf>
    <xf numFmtId="0" fontId="18" fillId="0" borderId="31" xfId="55" applyNumberFormat="1" applyFont="1" applyFill="1" applyBorder="1" applyAlignment="1" applyProtection="1">
      <alignment horizontal="center" vertical="center" wrapText="1"/>
      <protection/>
    </xf>
    <xf numFmtId="0" fontId="1" fillId="0" borderId="29" xfId="55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methodics230802-pril1-3" xfId="55"/>
    <cellStyle name="Обычный_Книга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ВБ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zarinovaRY\&#1056;&#1072;&#1073;&#1086;&#1095;&#1080;&#1081;%20&#1089;&#1090;&#1086;&#1083;\&#1057;&#1090;&#1086;&#1088;.&#1062;&#1054;&#1055;%20&#1058;&#1069;&#1050;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Лист2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09"/>
      <sheetName val="Лист3"/>
      <sheetName val="Сводная ремонт"/>
      <sheetName val="Проч.прямые"/>
      <sheetName val="Цеховые"/>
      <sheetName val="Освещение"/>
      <sheetName val="Ком.усуги"/>
      <sheetName val="Общеэксплуатационные"/>
      <sheetName val="КВЛ 2009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ы "/>
      <sheetName val="Сводная тарифы ТЭКМО"/>
      <sheetName val="Распределение НВВ"/>
      <sheetName val="Смета на подпись ТЭКМО"/>
      <sheetName val="Смета для Ф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6">
      <selection activeCell="A40" sqref="A40:IV48"/>
    </sheetView>
  </sheetViews>
  <sheetFormatPr defaultColWidth="9.140625" defaultRowHeight="12.75"/>
  <cols>
    <col min="1" max="1" width="3.7109375" style="0" customWidth="1"/>
    <col min="2" max="2" width="45.421875" style="0" customWidth="1"/>
    <col min="3" max="4" width="24.28125" style="0" customWidth="1"/>
    <col min="5" max="6" width="0.13671875" style="0" customWidth="1"/>
  </cols>
  <sheetData>
    <row r="2" spans="1:6" ht="15.75">
      <c r="A2" s="49" t="s">
        <v>0</v>
      </c>
      <c r="B2" s="46"/>
      <c r="C2" s="46"/>
      <c r="D2" s="46"/>
      <c r="E2" s="46"/>
      <c r="F2" s="46"/>
    </row>
    <row r="3" spans="1:6" ht="15.75">
      <c r="A3" s="46"/>
      <c r="B3" s="46"/>
      <c r="C3" s="46"/>
      <c r="D3" s="46"/>
      <c r="E3" s="46"/>
      <c r="F3" s="46"/>
    </row>
    <row r="4" spans="1:6" ht="15.75">
      <c r="A4" s="46" t="s">
        <v>43</v>
      </c>
      <c r="B4" s="46"/>
      <c r="C4" s="46"/>
      <c r="D4" s="46"/>
      <c r="E4" s="46"/>
      <c r="F4" s="46"/>
    </row>
    <row r="5" spans="1:6" ht="15.75">
      <c r="A5" s="46" t="s">
        <v>44</v>
      </c>
      <c r="B5" s="46"/>
      <c r="C5" s="46"/>
      <c r="D5" s="46"/>
      <c r="E5" s="46"/>
      <c r="F5" s="46"/>
    </row>
    <row r="6" spans="1:6" ht="15.75">
      <c r="A6" s="46"/>
      <c r="B6" s="46"/>
      <c r="C6" s="46"/>
      <c r="D6" s="46"/>
      <c r="E6" s="46"/>
      <c r="F6" s="46"/>
    </row>
    <row r="7" spans="1:6" ht="15.75">
      <c r="A7" s="46" t="s">
        <v>64</v>
      </c>
      <c r="B7" s="46"/>
      <c r="C7" s="46"/>
      <c r="D7" s="46"/>
      <c r="E7" s="46"/>
      <c r="F7" s="46"/>
    </row>
    <row r="8" spans="1:6" ht="15.75">
      <c r="A8" s="46" t="s">
        <v>46</v>
      </c>
      <c r="B8" s="46"/>
      <c r="C8" s="46"/>
      <c r="D8" s="46"/>
      <c r="E8" s="46"/>
      <c r="F8" s="46"/>
    </row>
    <row r="9" spans="1:6" ht="15.75">
      <c r="A9" s="46"/>
      <c r="B9" s="46"/>
      <c r="C9" s="46"/>
      <c r="D9" s="46"/>
      <c r="E9" s="46"/>
      <c r="F9" s="46"/>
    </row>
    <row r="10" spans="1:6" ht="15.75">
      <c r="A10" s="46" t="s">
        <v>65</v>
      </c>
      <c r="B10" s="46"/>
      <c r="C10" s="46"/>
      <c r="D10" s="46"/>
      <c r="E10" s="46"/>
      <c r="F10" s="46"/>
    </row>
    <row r="11" spans="1:6" ht="15.75">
      <c r="A11" s="46" t="s">
        <v>45</v>
      </c>
      <c r="B11" s="46"/>
      <c r="C11" s="46"/>
      <c r="D11" s="46"/>
      <c r="E11" s="46"/>
      <c r="F11" s="46"/>
    </row>
    <row r="12" spans="1:6" ht="15.75">
      <c r="A12" s="46"/>
      <c r="B12" s="46"/>
      <c r="C12" s="46"/>
      <c r="D12" s="46"/>
      <c r="E12" s="46"/>
      <c r="F12" s="46"/>
    </row>
    <row r="13" spans="1:6" ht="15.75">
      <c r="A13" s="46" t="s">
        <v>1</v>
      </c>
      <c r="B13" s="46"/>
      <c r="C13" s="46"/>
      <c r="D13" s="46"/>
      <c r="E13" s="46"/>
      <c r="F13" s="46"/>
    </row>
    <row r="14" spans="1:6" ht="15.75">
      <c r="A14" s="46" t="s">
        <v>66</v>
      </c>
      <c r="B14" s="46"/>
      <c r="C14" s="46"/>
      <c r="D14" s="46"/>
      <c r="E14" s="46"/>
      <c r="F14" s="46"/>
    </row>
    <row r="15" spans="1:6" ht="15.75">
      <c r="A15" s="47"/>
      <c r="B15" s="48"/>
      <c r="C15" s="45"/>
      <c r="D15" s="46"/>
      <c r="E15" s="46"/>
      <c r="F15" s="46"/>
    </row>
    <row r="16" spans="1:5" ht="49.5" customHeight="1">
      <c r="A16" s="110" t="s">
        <v>57</v>
      </c>
      <c r="B16" s="110"/>
      <c r="C16" s="110"/>
      <c r="D16" s="110"/>
      <c r="E16" s="110"/>
    </row>
    <row r="17" spans="1:5" ht="13.5" thickBot="1">
      <c r="A17" s="1"/>
      <c r="B17" s="2"/>
      <c r="C17" s="3"/>
      <c r="D17" s="3" t="s">
        <v>3</v>
      </c>
      <c r="E17" s="31"/>
    </row>
    <row r="18" spans="1:5" ht="12.75" customHeight="1">
      <c r="A18" s="111" t="s">
        <v>4</v>
      </c>
      <c r="B18" s="114" t="s">
        <v>5</v>
      </c>
      <c r="C18" s="117" t="s">
        <v>40</v>
      </c>
      <c r="D18" s="118"/>
      <c r="E18" s="32"/>
    </row>
    <row r="19" spans="1:5" ht="13.5" customHeight="1" thickBot="1">
      <c r="A19" s="112"/>
      <c r="B19" s="115"/>
      <c r="C19" s="119"/>
      <c r="D19" s="120"/>
      <c r="E19" s="32"/>
    </row>
    <row r="20" spans="1:5" ht="60.75" customHeight="1" thickBot="1">
      <c r="A20" s="113"/>
      <c r="B20" s="116"/>
      <c r="C20" s="4" t="s">
        <v>6</v>
      </c>
      <c r="D20" s="4" t="s">
        <v>7</v>
      </c>
      <c r="E20" s="33"/>
    </row>
    <row r="21" spans="1:5" ht="13.5" thickBot="1">
      <c r="A21" s="5">
        <v>1</v>
      </c>
      <c r="B21" s="6">
        <v>2</v>
      </c>
      <c r="C21" s="7"/>
      <c r="D21" s="38"/>
      <c r="E21" s="34"/>
    </row>
    <row r="22" spans="1:5" ht="15.75" customHeight="1">
      <c r="A22" s="8" t="s">
        <v>8</v>
      </c>
      <c r="B22" s="9" t="s">
        <v>9</v>
      </c>
      <c r="C22" s="10">
        <v>8094.9</v>
      </c>
      <c r="D22" s="39">
        <v>1811.1</v>
      </c>
      <c r="E22" s="35"/>
    </row>
    <row r="23" spans="1:5" ht="25.5">
      <c r="A23" s="11" t="s">
        <v>10</v>
      </c>
      <c r="B23" s="12" t="s">
        <v>11</v>
      </c>
      <c r="C23" s="13">
        <v>2120.9</v>
      </c>
      <c r="D23" s="25">
        <v>474.5</v>
      </c>
      <c r="E23" s="35"/>
    </row>
    <row r="24" spans="1:5" ht="15" customHeight="1">
      <c r="A24" s="11" t="s">
        <v>12</v>
      </c>
      <c r="B24" s="12" t="s">
        <v>13</v>
      </c>
      <c r="C24" s="14">
        <f>C26+C27+C28</f>
        <v>1686.1999999999998</v>
      </c>
      <c r="D24" s="40">
        <f>D26+D27+D28</f>
        <v>377.3</v>
      </c>
      <c r="E24" s="35"/>
    </row>
    <row r="25" spans="1:5" ht="12" customHeight="1">
      <c r="A25" s="11"/>
      <c r="B25" s="12" t="s">
        <v>14</v>
      </c>
      <c r="C25" s="15"/>
      <c r="D25" s="41"/>
      <c r="E25" s="35"/>
    </row>
    <row r="26" spans="1:5" ht="14.25" customHeight="1">
      <c r="A26" s="11" t="s">
        <v>15</v>
      </c>
      <c r="B26" s="12" t="s">
        <v>16</v>
      </c>
      <c r="C26" s="16">
        <v>800.8</v>
      </c>
      <c r="D26" s="40">
        <v>179.2</v>
      </c>
      <c r="E26" s="35"/>
    </row>
    <row r="27" spans="1:5" ht="14.25" customHeight="1">
      <c r="A27" s="11" t="s">
        <v>17</v>
      </c>
      <c r="B27" s="12" t="s">
        <v>18</v>
      </c>
      <c r="C27" s="13">
        <v>500</v>
      </c>
      <c r="D27" s="25">
        <v>111.9</v>
      </c>
      <c r="E27" s="35"/>
    </row>
    <row r="28" spans="1:5" ht="26.25" customHeight="1">
      <c r="A28" s="11" t="s">
        <v>19</v>
      </c>
      <c r="B28" s="12" t="s">
        <v>20</v>
      </c>
      <c r="C28" s="13">
        <v>385.4</v>
      </c>
      <c r="D28" s="25">
        <v>86.2</v>
      </c>
      <c r="E28" s="35"/>
    </row>
    <row r="29" spans="1:5" ht="12.75" customHeight="1">
      <c r="A29" s="11" t="s">
        <v>21</v>
      </c>
      <c r="B29" s="12" t="s">
        <v>22</v>
      </c>
      <c r="C29" s="13">
        <v>360.5</v>
      </c>
      <c r="D29" s="25">
        <v>80.7</v>
      </c>
      <c r="E29" s="35"/>
    </row>
    <row r="30" spans="1:5" ht="12.75" customHeight="1">
      <c r="A30" s="11" t="s">
        <v>23</v>
      </c>
      <c r="B30" s="12" t="s">
        <v>24</v>
      </c>
      <c r="C30" s="13">
        <v>483</v>
      </c>
      <c r="D30" s="25">
        <v>108.1</v>
      </c>
      <c r="E30" s="35"/>
    </row>
    <row r="31" spans="1:5" ht="12.75" customHeight="1">
      <c r="A31" s="11" t="s">
        <v>25</v>
      </c>
      <c r="B31" s="12" t="s">
        <v>26</v>
      </c>
      <c r="C31" s="16">
        <v>886.5</v>
      </c>
      <c r="D31" s="40">
        <v>198.3</v>
      </c>
      <c r="E31" s="35"/>
    </row>
    <row r="32" spans="1:5" ht="12.75" customHeight="1">
      <c r="A32" s="11" t="s">
        <v>27</v>
      </c>
      <c r="B32" s="12" t="s">
        <v>28</v>
      </c>
      <c r="C32" s="16">
        <v>0</v>
      </c>
      <c r="D32" s="40">
        <f>'[1]П.1.18. Калькуляция'!H43</f>
        <v>0</v>
      </c>
      <c r="E32" s="35"/>
    </row>
    <row r="33" spans="1:5" ht="12.75" customHeight="1">
      <c r="A33" s="17"/>
      <c r="B33" s="18" t="s">
        <v>29</v>
      </c>
      <c r="C33" s="19">
        <f>C22+C23+C24+C29+C30+C31</f>
        <v>13632</v>
      </c>
      <c r="D33" s="42">
        <f>D22+D23+D24+D29+D30+D31+D32</f>
        <v>3050</v>
      </c>
      <c r="E33" s="36"/>
    </row>
    <row r="34" spans="1:5" ht="12.75" customHeight="1">
      <c r="A34" s="20" t="s">
        <v>30</v>
      </c>
      <c r="B34" s="21" t="s">
        <v>31</v>
      </c>
      <c r="C34" s="22">
        <v>0</v>
      </c>
      <c r="D34" s="22">
        <f>'[1]КВЛ Сводная'!G32</f>
        <v>0</v>
      </c>
      <c r="E34" s="35"/>
    </row>
    <row r="35" spans="1:5" ht="12.75" customHeight="1">
      <c r="A35" s="23" t="s">
        <v>32</v>
      </c>
      <c r="B35" s="24" t="s">
        <v>33</v>
      </c>
      <c r="C35" s="25">
        <v>500</v>
      </c>
      <c r="D35" s="25">
        <v>111.9</v>
      </c>
      <c r="E35" s="35"/>
    </row>
    <row r="36" spans="1:5" ht="12.75" customHeight="1">
      <c r="A36" s="23" t="s">
        <v>34</v>
      </c>
      <c r="B36" s="24" t="s">
        <v>35</v>
      </c>
      <c r="C36" s="25"/>
      <c r="D36" s="25">
        <f>'[1]П.1.21 Прибыль'!H35</f>
        <v>0</v>
      </c>
      <c r="E36" s="35"/>
    </row>
    <row r="37" spans="1:5" ht="12.75" customHeight="1">
      <c r="A37" s="23" t="s">
        <v>36</v>
      </c>
      <c r="B37" s="24" t="s">
        <v>37</v>
      </c>
      <c r="C37" s="25">
        <v>125</v>
      </c>
      <c r="D37" s="25">
        <v>28</v>
      </c>
      <c r="E37" s="35"/>
    </row>
    <row r="38" spans="1:5" ht="28.5" customHeight="1">
      <c r="A38" s="37" t="s">
        <v>41</v>
      </c>
      <c r="B38" s="26" t="s">
        <v>38</v>
      </c>
      <c r="C38" s="27">
        <v>625</v>
      </c>
      <c r="D38" s="27">
        <v>139.8</v>
      </c>
      <c r="E38" s="36"/>
    </row>
    <row r="39" spans="1:5" ht="18.75" customHeight="1" thickBot="1">
      <c r="A39" s="28" t="s">
        <v>42</v>
      </c>
      <c r="B39" s="29" t="s">
        <v>39</v>
      </c>
      <c r="C39" s="30">
        <f>C33+C38</f>
        <v>14257</v>
      </c>
      <c r="D39" s="43">
        <f>D33+D38</f>
        <v>3189.8</v>
      </c>
      <c r="E39" s="36"/>
    </row>
  </sheetData>
  <sheetProtection/>
  <protectedRanges>
    <protectedRange sqref="C32" name="Диапазон1"/>
    <protectedRange sqref="A16:C16" name="Диапазон1_1"/>
  </protectedRanges>
  <mergeCells count="4">
    <mergeCell ref="A16:E16"/>
    <mergeCell ref="A18:A20"/>
    <mergeCell ref="B18:B20"/>
    <mergeCell ref="C18:D19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24.7109375" style="0" customWidth="1"/>
    <col min="4" max="4" width="24.8515625" style="0" customWidth="1"/>
    <col min="5" max="5" width="0.71875" style="0" hidden="1" customWidth="1"/>
  </cols>
  <sheetData>
    <row r="1" spans="1:4" ht="15.75">
      <c r="A1" s="49" t="s">
        <v>0</v>
      </c>
      <c r="B1" s="49"/>
      <c r="C1" s="46"/>
      <c r="D1" s="46"/>
    </row>
    <row r="2" spans="1:4" ht="15.75">
      <c r="A2" s="46"/>
      <c r="B2" s="46"/>
      <c r="C2" s="46"/>
      <c r="D2" s="46"/>
    </row>
    <row r="3" spans="1:4" ht="15.75">
      <c r="A3" s="46" t="s">
        <v>61</v>
      </c>
      <c r="B3" s="46"/>
      <c r="C3" s="46"/>
      <c r="D3" s="46"/>
    </row>
    <row r="4" spans="1:4" ht="15.75">
      <c r="A4" s="46" t="s">
        <v>60</v>
      </c>
      <c r="B4" s="46"/>
      <c r="C4" s="46"/>
      <c r="D4" s="46"/>
    </row>
    <row r="5" spans="1:4" ht="15.75">
      <c r="A5" s="46"/>
      <c r="B5" s="46"/>
      <c r="C5" s="46"/>
      <c r="D5" s="46"/>
    </row>
    <row r="6" spans="1:4" ht="15.75">
      <c r="A6" s="46" t="s">
        <v>79</v>
      </c>
      <c r="B6" s="46"/>
      <c r="C6" s="46"/>
      <c r="D6" s="46"/>
    </row>
    <row r="7" spans="1:4" ht="15.75">
      <c r="A7" s="46" t="s">
        <v>47</v>
      </c>
      <c r="B7" s="46"/>
      <c r="C7" s="46"/>
      <c r="D7" s="46"/>
    </row>
    <row r="8" spans="1:4" ht="15.75">
      <c r="A8" s="46"/>
      <c r="B8" s="46"/>
      <c r="C8" s="46"/>
      <c r="D8" s="46"/>
    </row>
    <row r="9" spans="1:4" ht="15.75">
      <c r="A9" s="46" t="s">
        <v>80</v>
      </c>
      <c r="B9" s="46"/>
      <c r="C9" s="46"/>
      <c r="D9" s="46"/>
    </row>
    <row r="10" spans="1:4" ht="15.75">
      <c r="A10" s="46" t="s">
        <v>45</v>
      </c>
      <c r="B10" s="46"/>
      <c r="C10" s="46"/>
      <c r="D10" s="46"/>
    </row>
    <row r="11" spans="1:4" ht="15.75">
      <c r="A11" s="46"/>
      <c r="B11" s="46"/>
      <c r="C11" s="46"/>
      <c r="D11" s="46"/>
    </row>
    <row r="12" spans="1:4" ht="15.75">
      <c r="A12" s="46" t="s">
        <v>48</v>
      </c>
      <c r="B12" s="46"/>
      <c r="C12" s="46"/>
      <c r="D12" s="46"/>
    </row>
    <row r="13" spans="1:4" ht="15.75">
      <c r="A13" s="46" t="s">
        <v>63</v>
      </c>
      <c r="B13" s="46"/>
      <c r="C13" s="46"/>
      <c r="D13" s="46"/>
    </row>
    <row r="14" spans="1:4" ht="12" customHeight="1">
      <c r="A14" s="47"/>
      <c r="B14" s="48"/>
      <c r="C14" s="45"/>
      <c r="D14" s="46"/>
    </row>
    <row r="15" spans="1:5" ht="53.25" customHeight="1">
      <c r="A15" s="110" t="s">
        <v>2</v>
      </c>
      <c r="B15" s="110"/>
      <c r="C15" s="110"/>
      <c r="D15" s="110"/>
      <c r="E15" s="110"/>
    </row>
    <row r="16" spans="1:5" ht="12" customHeight="1" thickBot="1">
      <c r="A16" s="1"/>
      <c r="B16" s="2"/>
      <c r="C16" s="3"/>
      <c r="D16" s="3" t="s">
        <v>3</v>
      </c>
      <c r="E16" s="31"/>
    </row>
    <row r="17" spans="1:5" ht="9" customHeight="1">
      <c r="A17" s="111" t="s">
        <v>4</v>
      </c>
      <c r="B17" s="114" t="s">
        <v>5</v>
      </c>
      <c r="C17" s="117" t="s">
        <v>59</v>
      </c>
      <c r="D17" s="118"/>
      <c r="E17" s="32"/>
    </row>
    <row r="18" spans="1:5" ht="7.5" customHeight="1" thickBot="1">
      <c r="A18" s="112"/>
      <c r="B18" s="115"/>
      <c r="C18" s="119"/>
      <c r="D18" s="120"/>
      <c r="E18" s="32"/>
    </row>
    <row r="19" spans="1:5" ht="96" customHeight="1" thickBot="1">
      <c r="A19" s="113"/>
      <c r="B19" s="116"/>
      <c r="C19" s="4" t="s">
        <v>6</v>
      </c>
      <c r="D19" s="4" t="s">
        <v>62</v>
      </c>
      <c r="E19" s="33"/>
    </row>
    <row r="20" spans="1:5" ht="13.5" customHeight="1">
      <c r="A20" s="8" t="s">
        <v>8</v>
      </c>
      <c r="B20" s="9" t="s">
        <v>9</v>
      </c>
      <c r="C20" s="10">
        <v>8094.9</v>
      </c>
      <c r="D20" s="39">
        <v>1811.1</v>
      </c>
      <c r="E20" s="35"/>
    </row>
    <row r="21" spans="1:5" ht="25.5" customHeight="1">
      <c r="A21" s="11" t="s">
        <v>10</v>
      </c>
      <c r="B21" s="12" t="s">
        <v>11</v>
      </c>
      <c r="C21" s="13">
        <v>2120.9</v>
      </c>
      <c r="D21" s="25">
        <v>474.5</v>
      </c>
      <c r="E21" s="35"/>
    </row>
    <row r="22" spans="1:5" ht="24.75" customHeight="1">
      <c r="A22" s="11" t="s">
        <v>12</v>
      </c>
      <c r="B22" s="12" t="s">
        <v>13</v>
      </c>
      <c r="C22" s="14">
        <f>C24+C25+C26</f>
        <v>1686.1999999999998</v>
      </c>
      <c r="D22" s="40">
        <f>D24+D25+D26</f>
        <v>377.3</v>
      </c>
      <c r="E22" s="35"/>
    </row>
    <row r="23" spans="1:5" ht="14.25" customHeight="1">
      <c r="A23" s="11"/>
      <c r="B23" s="12" t="s">
        <v>14</v>
      </c>
      <c r="C23" s="15"/>
      <c r="D23" s="41"/>
      <c r="E23" s="35"/>
    </row>
    <row r="24" spans="1:5" ht="12.75" customHeight="1">
      <c r="A24" s="11" t="s">
        <v>15</v>
      </c>
      <c r="B24" s="12" t="s">
        <v>16</v>
      </c>
      <c r="C24" s="16">
        <v>800.8</v>
      </c>
      <c r="D24" s="40">
        <v>179.2</v>
      </c>
      <c r="E24" s="35"/>
    </row>
    <row r="25" spans="1:5" ht="14.25" customHeight="1">
      <c r="A25" s="11" t="s">
        <v>17</v>
      </c>
      <c r="B25" s="12" t="s">
        <v>18</v>
      </c>
      <c r="C25" s="13">
        <v>500</v>
      </c>
      <c r="D25" s="25">
        <v>111.9</v>
      </c>
      <c r="E25" s="35"/>
    </row>
    <row r="26" spans="1:5" ht="27" customHeight="1">
      <c r="A26" s="11" t="s">
        <v>19</v>
      </c>
      <c r="B26" s="12" t="s">
        <v>20</v>
      </c>
      <c r="C26" s="13">
        <v>385.4</v>
      </c>
      <c r="D26" s="25">
        <v>86.2</v>
      </c>
      <c r="E26" s="35"/>
    </row>
    <row r="27" spans="1:5" ht="13.5" customHeight="1">
      <c r="A27" s="11" t="s">
        <v>21</v>
      </c>
      <c r="B27" s="12" t="s">
        <v>22</v>
      </c>
      <c r="C27" s="13">
        <v>360.5</v>
      </c>
      <c r="D27" s="25">
        <v>80.7</v>
      </c>
      <c r="E27" s="35"/>
    </row>
    <row r="28" spans="1:5" ht="14.25" customHeight="1">
      <c r="A28" s="11" t="s">
        <v>23</v>
      </c>
      <c r="B28" s="12" t="s">
        <v>24</v>
      </c>
      <c r="C28" s="13">
        <v>483</v>
      </c>
      <c r="D28" s="25">
        <v>108.1</v>
      </c>
      <c r="E28" s="35"/>
    </row>
    <row r="29" spans="1:5" ht="13.5" customHeight="1">
      <c r="A29" s="11" t="s">
        <v>25</v>
      </c>
      <c r="B29" s="12" t="s">
        <v>26</v>
      </c>
      <c r="C29" s="16">
        <v>886.5</v>
      </c>
      <c r="D29" s="40">
        <v>198.3</v>
      </c>
      <c r="E29" s="35"/>
    </row>
    <row r="30" spans="1:5" ht="13.5" customHeight="1">
      <c r="A30" s="11" t="s">
        <v>27</v>
      </c>
      <c r="B30" s="12" t="s">
        <v>28</v>
      </c>
      <c r="C30" s="16">
        <v>0</v>
      </c>
      <c r="D30" s="40">
        <f>'[1]П.1.18. Калькуляция'!H42</f>
        <v>0</v>
      </c>
      <c r="E30" s="35"/>
    </row>
    <row r="31" spans="1:5" ht="13.5" customHeight="1">
      <c r="A31" s="17"/>
      <c r="B31" s="18" t="s">
        <v>29</v>
      </c>
      <c r="C31" s="19">
        <f>C20+C21+C22+C27+C28+C29</f>
        <v>13632</v>
      </c>
      <c r="D31" s="42">
        <f>D20+D21+D22+D27+D28+D29+D30</f>
        <v>3050</v>
      </c>
      <c r="E31" s="36"/>
    </row>
    <row r="32" spans="1:5" ht="13.5" customHeight="1">
      <c r="A32" s="20" t="s">
        <v>30</v>
      </c>
      <c r="B32" s="21" t="s">
        <v>31</v>
      </c>
      <c r="C32" s="22">
        <v>0</v>
      </c>
      <c r="D32" s="22">
        <f>'[1]КВЛ Сводная'!G31</f>
        <v>0</v>
      </c>
      <c r="E32" s="35"/>
    </row>
    <row r="33" spans="1:5" ht="13.5" customHeight="1">
      <c r="A33" s="23" t="s">
        <v>32</v>
      </c>
      <c r="B33" s="24" t="s">
        <v>33</v>
      </c>
      <c r="C33" s="25">
        <v>500</v>
      </c>
      <c r="D33" s="25">
        <v>111.9</v>
      </c>
      <c r="E33" s="35"/>
    </row>
    <row r="34" spans="1:5" ht="13.5" customHeight="1">
      <c r="A34" s="23" t="s">
        <v>34</v>
      </c>
      <c r="B34" s="24" t="s">
        <v>35</v>
      </c>
      <c r="C34" s="25"/>
      <c r="D34" s="25">
        <f>'[1]П.1.21 Прибыль'!H34</f>
        <v>0</v>
      </c>
      <c r="E34" s="35"/>
    </row>
    <row r="35" spans="1:5" ht="13.5" customHeight="1">
      <c r="A35" s="23" t="s">
        <v>36</v>
      </c>
      <c r="B35" s="24" t="s">
        <v>37</v>
      </c>
      <c r="C35" s="25">
        <v>125</v>
      </c>
      <c r="D35" s="25">
        <v>28</v>
      </c>
      <c r="E35" s="35"/>
    </row>
    <row r="36" spans="1:5" ht="27" customHeight="1">
      <c r="A36" s="37" t="s">
        <v>41</v>
      </c>
      <c r="B36" s="26" t="s">
        <v>38</v>
      </c>
      <c r="C36" s="27">
        <v>625</v>
      </c>
      <c r="D36" s="27">
        <v>139.8</v>
      </c>
      <c r="E36" s="36"/>
    </row>
    <row r="37" spans="1:5" ht="15" customHeight="1" thickBot="1">
      <c r="A37" s="28" t="s">
        <v>42</v>
      </c>
      <c r="B37" s="29" t="s">
        <v>39</v>
      </c>
      <c r="C37" s="30">
        <f>C31+C36</f>
        <v>14257</v>
      </c>
      <c r="D37" s="43">
        <f>D31+D36</f>
        <v>3189.8</v>
      </c>
      <c r="E37" s="36"/>
    </row>
  </sheetData>
  <sheetProtection/>
  <protectedRanges>
    <protectedRange sqref="C30" name="Диапазон1"/>
    <protectedRange sqref="A15:C15" name="Диапазон1_1"/>
  </protectedRanges>
  <mergeCells count="4">
    <mergeCell ref="A15:E15"/>
    <mergeCell ref="A17:A19"/>
    <mergeCell ref="B17:B19"/>
    <mergeCell ref="C17:D18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zoomScalePageLayoutView="0" workbookViewId="0" topLeftCell="A15">
      <selection activeCell="H29" sqref="H29"/>
    </sheetView>
  </sheetViews>
  <sheetFormatPr defaultColWidth="9.140625" defaultRowHeight="12.75"/>
  <cols>
    <col min="1" max="1" width="3.8515625" style="0" customWidth="1"/>
    <col min="2" max="2" width="40.8515625" style="0" customWidth="1"/>
    <col min="3" max="3" width="11.28125" style="0" customWidth="1"/>
    <col min="4" max="4" width="9.57421875" style="0" customWidth="1"/>
    <col min="5" max="5" width="4.140625" style="0" customWidth="1"/>
    <col min="6" max="6" width="8.140625" style="0" customWidth="1"/>
    <col min="7" max="7" width="8.28125" style="0" customWidth="1"/>
    <col min="8" max="8" width="11.8515625" style="0" customWidth="1"/>
    <col min="9" max="9" width="10.7109375" style="0" customWidth="1"/>
    <col min="10" max="10" width="3.8515625" style="0" customWidth="1"/>
    <col min="11" max="12" width="8.140625" style="0" customWidth="1"/>
  </cols>
  <sheetData>
    <row r="2" spans="1:28" ht="18.75" customHeight="1">
      <c r="A2" s="121" t="s">
        <v>73</v>
      </c>
      <c r="B2" s="121"/>
      <c r="C2" s="121"/>
      <c r="D2" s="121"/>
      <c r="E2" s="121"/>
      <c r="F2" s="121"/>
      <c r="G2" s="121"/>
      <c r="H2" s="50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4" spans="1:12" ht="15.75" customHeight="1">
      <c r="A4" s="122"/>
      <c r="B4" s="123" t="s">
        <v>49</v>
      </c>
      <c r="C4" s="125" t="s">
        <v>70</v>
      </c>
      <c r="D4" s="125"/>
      <c r="E4" s="125"/>
      <c r="F4" s="125"/>
      <c r="G4" s="125"/>
      <c r="H4" s="128" t="s">
        <v>56</v>
      </c>
      <c r="I4" s="129"/>
      <c r="J4" s="129"/>
      <c r="K4" s="129"/>
      <c r="L4" s="129"/>
    </row>
    <row r="5" spans="1:12" ht="32.25" customHeight="1">
      <c r="A5" s="122"/>
      <c r="B5" s="124"/>
      <c r="C5" s="104" t="s">
        <v>6</v>
      </c>
      <c r="D5" s="104" t="s">
        <v>52</v>
      </c>
      <c r="E5" s="104" t="s">
        <v>53</v>
      </c>
      <c r="F5" s="104" t="s">
        <v>68</v>
      </c>
      <c r="G5" s="104" t="s">
        <v>55</v>
      </c>
      <c r="H5" s="105" t="s">
        <v>6</v>
      </c>
      <c r="I5" s="103" t="s">
        <v>52</v>
      </c>
      <c r="J5" s="103" t="s">
        <v>53</v>
      </c>
      <c r="K5" s="103" t="s">
        <v>54</v>
      </c>
      <c r="L5" s="103" t="s">
        <v>55</v>
      </c>
    </row>
    <row r="6" spans="1:12" ht="12.75">
      <c r="A6" s="76"/>
      <c r="B6" s="54">
        <v>2</v>
      </c>
      <c r="C6" s="54">
        <v>3</v>
      </c>
      <c r="D6" s="53">
        <v>4</v>
      </c>
      <c r="E6" s="54">
        <v>5</v>
      </c>
      <c r="F6" s="53">
        <v>6</v>
      </c>
      <c r="G6" s="54">
        <v>7</v>
      </c>
      <c r="H6" s="106">
        <v>7</v>
      </c>
      <c r="I6" s="74">
        <v>8</v>
      </c>
      <c r="J6" s="73">
        <v>9</v>
      </c>
      <c r="K6" s="74">
        <v>10</v>
      </c>
      <c r="L6" s="75">
        <v>11</v>
      </c>
    </row>
    <row r="7" spans="1:12" ht="33.75" customHeight="1">
      <c r="A7" s="77"/>
      <c r="B7" s="81" t="s">
        <v>50</v>
      </c>
      <c r="C7" s="96">
        <v>132.519</v>
      </c>
      <c r="D7" s="96">
        <v>132.519</v>
      </c>
      <c r="E7" s="97">
        <v>0</v>
      </c>
      <c r="F7" s="96">
        <v>0.2007</v>
      </c>
      <c r="G7" s="96">
        <v>0</v>
      </c>
      <c r="H7" s="95">
        <f>I7</f>
        <v>130.1911</v>
      </c>
      <c r="I7" s="96">
        <v>130.1911</v>
      </c>
      <c r="J7" s="97">
        <v>0</v>
      </c>
      <c r="K7" s="96">
        <v>0.2474</v>
      </c>
      <c r="L7" s="96">
        <v>0</v>
      </c>
    </row>
    <row r="8" spans="1:12" ht="31.5" customHeight="1">
      <c r="A8" s="77"/>
      <c r="B8" s="82" t="s">
        <v>51</v>
      </c>
      <c r="C8" s="99">
        <f>SUM(D8:G8)</f>
        <v>3.419</v>
      </c>
      <c r="D8" s="99">
        <v>3.4183</v>
      </c>
      <c r="E8" s="100">
        <f>E7*E9/100</f>
        <v>0</v>
      </c>
      <c r="F8" s="99">
        <v>0.0007</v>
      </c>
      <c r="G8" s="99">
        <f>G7*G9/100</f>
        <v>0</v>
      </c>
      <c r="H8" s="98">
        <f>SUM(I8:L8)</f>
        <v>3.2744060200000003</v>
      </c>
      <c r="I8" s="99">
        <v>3.2726</v>
      </c>
      <c r="J8" s="100">
        <f>J7*J9/100</f>
        <v>0</v>
      </c>
      <c r="K8" s="99">
        <f>K7*K9/100</f>
        <v>0.0018060200000000002</v>
      </c>
      <c r="L8" s="99">
        <f>L7*L9/100</f>
        <v>0</v>
      </c>
    </row>
    <row r="9" spans="1:12" ht="31.5" customHeight="1">
      <c r="A9" s="77"/>
      <c r="B9" s="82" t="s">
        <v>71</v>
      </c>
      <c r="C9" s="99">
        <v>2.58</v>
      </c>
      <c r="D9" s="101">
        <v>2.5795</v>
      </c>
      <c r="E9" s="101"/>
      <c r="F9" s="101">
        <v>0.33</v>
      </c>
      <c r="G9" s="101">
        <v>0</v>
      </c>
      <c r="H9" s="98">
        <v>2.515</v>
      </c>
      <c r="I9" s="101">
        <v>2.514</v>
      </c>
      <c r="J9" s="102"/>
      <c r="K9" s="101">
        <v>0.73</v>
      </c>
      <c r="L9" s="101"/>
    </row>
    <row r="10" spans="1:12" ht="31.5" customHeight="1">
      <c r="A10" s="78"/>
      <c r="B10" s="82" t="s">
        <v>72</v>
      </c>
      <c r="C10" s="99">
        <f>SUM(D10:G10)</f>
        <v>129.1</v>
      </c>
      <c r="D10" s="99">
        <v>128.9</v>
      </c>
      <c r="E10" s="100">
        <f>SUM(E11:E16)</f>
        <v>0</v>
      </c>
      <c r="F10" s="99">
        <v>0.2</v>
      </c>
      <c r="G10" s="99">
        <f>G7-G8</f>
        <v>0</v>
      </c>
      <c r="H10" s="98">
        <v>126.91666</v>
      </c>
      <c r="I10" s="99">
        <f>H10-K10</f>
        <v>126.67107999999999</v>
      </c>
      <c r="J10" s="100">
        <f>SUM(J11:J16)</f>
        <v>0</v>
      </c>
      <c r="K10" s="99">
        <v>0.24558</v>
      </c>
      <c r="L10" s="99">
        <f>L7-L8</f>
        <v>0</v>
      </c>
    </row>
    <row r="11" spans="1:12" s="88" customFormat="1" ht="15" customHeight="1">
      <c r="A11" s="84"/>
      <c r="B11" s="85"/>
      <c r="C11" s="86"/>
      <c r="D11" s="83"/>
      <c r="E11" s="83"/>
      <c r="F11" s="83"/>
      <c r="G11" s="83"/>
      <c r="H11" s="86"/>
      <c r="I11" s="83"/>
      <c r="J11" s="87"/>
      <c r="K11" s="83"/>
      <c r="L11" s="83"/>
    </row>
    <row r="12" spans="1:12" s="88" customFormat="1" ht="15" customHeight="1">
      <c r="A12" s="84"/>
      <c r="B12" s="127" t="s">
        <v>76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s="88" customFormat="1" ht="15" customHeight="1">
      <c r="A13" s="84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  <row r="14" spans="1:12" s="88" customFormat="1" ht="15" customHeight="1">
      <c r="A14" s="84"/>
      <c r="B14" s="108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s="88" customFormat="1" ht="15" customHeight="1">
      <c r="A15" s="79"/>
      <c r="B15" s="126" t="s">
        <v>77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s="88" customFormat="1" ht="15" customHeight="1">
      <c r="A16" s="84"/>
      <c r="B16" s="127" t="s">
        <v>78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2" s="88" customFormat="1" ht="15">
      <c r="A17" s="89"/>
      <c r="B17" s="90"/>
      <c r="C17" s="91"/>
      <c r="D17" s="92"/>
      <c r="E17" s="92"/>
      <c r="F17" s="92"/>
      <c r="G17" s="92"/>
      <c r="H17" s="93"/>
      <c r="I17" s="94"/>
      <c r="J17" s="93"/>
      <c r="K17" s="94"/>
      <c r="L17" s="93"/>
    </row>
    <row r="18" spans="1:7" s="88" customFormat="1" ht="14.25">
      <c r="A18" s="121" t="s">
        <v>74</v>
      </c>
      <c r="B18" s="121"/>
      <c r="C18" s="121"/>
      <c r="D18" s="121"/>
      <c r="E18" s="121"/>
      <c r="F18" s="121"/>
      <c r="G18" s="121"/>
    </row>
    <row r="19" spans="1:13" ht="15.75">
      <c r="A19" s="56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5.75">
      <c r="A20" s="122"/>
      <c r="B20" s="123" t="s">
        <v>49</v>
      </c>
      <c r="C20" s="131" t="s">
        <v>67</v>
      </c>
      <c r="D20" s="125"/>
      <c r="E20" s="125"/>
      <c r="F20" s="125"/>
      <c r="G20" s="125"/>
      <c r="H20" s="56"/>
      <c r="I20" s="56"/>
      <c r="J20" s="56"/>
      <c r="K20" s="56"/>
      <c r="L20" s="56"/>
      <c r="M20" s="56"/>
    </row>
    <row r="21" spans="1:13" ht="25.5">
      <c r="A21" s="122"/>
      <c r="B21" s="130"/>
      <c r="C21" s="51" t="s">
        <v>6</v>
      </c>
      <c r="D21" s="52" t="s">
        <v>52</v>
      </c>
      <c r="E21" s="52" t="s">
        <v>53</v>
      </c>
      <c r="F21" s="52" t="s">
        <v>68</v>
      </c>
      <c r="G21" s="52" t="s">
        <v>55</v>
      </c>
      <c r="H21" s="56"/>
      <c r="I21" s="56"/>
      <c r="J21" s="56"/>
      <c r="K21" s="56"/>
      <c r="L21" s="56"/>
      <c r="M21" s="56"/>
    </row>
    <row r="22" spans="1:7" ht="15.75">
      <c r="A22" s="76"/>
      <c r="B22" s="58">
        <v>2</v>
      </c>
      <c r="C22" s="55">
        <v>3</v>
      </c>
      <c r="D22" s="53">
        <v>4</v>
      </c>
      <c r="E22" s="54">
        <v>5</v>
      </c>
      <c r="F22" s="53">
        <v>6</v>
      </c>
      <c r="G22" s="54">
        <v>7</v>
      </c>
    </row>
    <row r="23" spans="1:7" ht="31.5">
      <c r="A23" s="80"/>
      <c r="B23" s="59" t="s">
        <v>69</v>
      </c>
      <c r="C23" s="60">
        <v>135.91178115461</v>
      </c>
      <c r="D23" s="61">
        <v>135.91178115461</v>
      </c>
      <c r="E23" s="70">
        <v>0</v>
      </c>
      <c r="F23" s="63">
        <v>1.96907216494845</v>
      </c>
      <c r="G23" s="62">
        <v>0</v>
      </c>
    </row>
    <row r="24" spans="1:7" ht="15.75">
      <c r="A24" s="80"/>
      <c r="B24" s="59" t="s">
        <v>51</v>
      </c>
      <c r="C24" s="64">
        <v>1.43178115461001</v>
      </c>
      <c r="D24" s="66">
        <v>1.37270898966156</v>
      </c>
      <c r="E24" s="71">
        <v>0</v>
      </c>
      <c r="F24" s="65">
        <v>0.0590721649484536</v>
      </c>
      <c r="G24" s="69">
        <v>0</v>
      </c>
    </row>
    <row r="25" spans="1:7" ht="15.75">
      <c r="A25" s="80"/>
      <c r="B25" s="59" t="s">
        <v>58</v>
      </c>
      <c r="C25" s="60">
        <v>1.0534636088546692</v>
      </c>
      <c r="D25" s="67">
        <v>1.01</v>
      </c>
      <c r="E25" s="72">
        <v>0</v>
      </c>
      <c r="F25" s="67">
        <v>3</v>
      </c>
      <c r="G25" s="67"/>
    </row>
    <row r="26" spans="1:7" ht="31.5">
      <c r="A26" s="80"/>
      <c r="B26" s="82" t="s">
        <v>72</v>
      </c>
      <c r="C26" s="64">
        <v>134.8</v>
      </c>
      <c r="D26" s="65">
        <v>132.57</v>
      </c>
      <c r="E26" s="71">
        <v>0</v>
      </c>
      <c r="F26" s="65">
        <v>1.91</v>
      </c>
      <c r="G26" s="68">
        <v>0</v>
      </c>
    </row>
    <row r="28" spans="2:7" ht="36.75" customHeight="1">
      <c r="B28" s="126" t="s">
        <v>75</v>
      </c>
      <c r="C28" s="126"/>
      <c r="D28" s="126"/>
      <c r="E28" s="126"/>
      <c r="F28" s="126"/>
      <c r="G28" s="126"/>
    </row>
    <row r="29" spans="2:7" ht="12.75">
      <c r="B29" s="109"/>
      <c r="C29" s="109"/>
      <c r="D29" s="109"/>
      <c r="E29" s="109"/>
      <c r="F29" s="109"/>
      <c r="G29" s="109"/>
    </row>
    <row r="30" spans="2:7" ht="12.75">
      <c r="B30" s="109"/>
      <c r="C30" s="109"/>
      <c r="D30" s="109"/>
      <c r="E30" s="109"/>
      <c r="F30" s="109"/>
      <c r="G30" s="109"/>
    </row>
    <row r="31" spans="2:7" ht="12.75">
      <c r="B31" s="109"/>
      <c r="C31" s="109"/>
      <c r="D31" s="109"/>
      <c r="E31" s="109"/>
      <c r="F31" s="109"/>
      <c r="G31" s="109"/>
    </row>
    <row r="32" spans="2:7" ht="12.75">
      <c r="B32" s="109"/>
      <c r="C32" s="109"/>
      <c r="D32" s="109"/>
      <c r="E32" s="109"/>
      <c r="F32" s="109"/>
      <c r="G32" s="109"/>
    </row>
    <row r="33" spans="2:7" ht="12.75">
      <c r="B33" s="109"/>
      <c r="C33" s="109"/>
      <c r="D33" s="109"/>
      <c r="E33" s="109"/>
      <c r="F33" s="109"/>
      <c r="G33" s="109"/>
    </row>
    <row r="34" spans="2:7" ht="12.75">
      <c r="B34" s="109"/>
      <c r="C34" s="109"/>
      <c r="D34" s="109"/>
      <c r="E34" s="109"/>
      <c r="F34" s="109"/>
      <c r="G34" s="109"/>
    </row>
    <row r="35" spans="2:7" ht="12.75">
      <c r="B35" s="109"/>
      <c r="C35" s="109"/>
      <c r="D35" s="109"/>
      <c r="E35" s="109"/>
      <c r="F35" s="109"/>
      <c r="G35" s="109"/>
    </row>
  </sheetData>
  <sheetProtection/>
  <protectedRanges>
    <protectedRange sqref="I11:L16 I9:L9" name="Диапазон1"/>
    <protectedRange sqref="D9:G9 D11:G16" name="Диапазон1_1"/>
  </protectedRanges>
  <mergeCells count="13">
    <mergeCell ref="B15:L15"/>
    <mergeCell ref="B16:L16"/>
    <mergeCell ref="A18:G18"/>
    <mergeCell ref="A2:G2"/>
    <mergeCell ref="A4:A5"/>
    <mergeCell ref="B4:B5"/>
    <mergeCell ref="C4:G4"/>
    <mergeCell ref="B28:G28"/>
    <mergeCell ref="B12:L13"/>
    <mergeCell ref="H4:L4"/>
    <mergeCell ref="A20:A21"/>
    <mergeCell ref="B20:B21"/>
    <mergeCell ref="C20:G20"/>
  </mergeCells>
  <printOptions/>
  <pageMargins left="0.17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AAA</cp:lastModifiedBy>
  <cp:lastPrinted>2010-10-06T07:21:34Z</cp:lastPrinted>
  <dcterms:created xsi:type="dcterms:W3CDTF">1996-10-08T23:32:33Z</dcterms:created>
  <dcterms:modified xsi:type="dcterms:W3CDTF">2010-10-06T07:23:10Z</dcterms:modified>
  <cp:category/>
  <cp:version/>
  <cp:contentType/>
  <cp:contentStatus/>
</cp:coreProperties>
</file>